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100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Лист1!$A$1:$Q$22</definedName>
  </definedNames>
  <calcPr calcId="144525" refMode="R1C1"/>
</workbook>
</file>

<file path=xl/calcChain.xml><?xml version="1.0" encoding="utf-8"?>
<calcChain xmlns="http://schemas.openxmlformats.org/spreadsheetml/2006/main">
  <c r="N9" i="1" l="1"/>
  <c r="J9" i="1"/>
  <c r="N8" i="1"/>
  <c r="J8" i="1"/>
  <c r="M8" i="1" s="1"/>
  <c r="N7" i="1"/>
  <c r="J7" i="1"/>
  <c r="M7" i="1" s="1"/>
  <c r="N6" i="1"/>
  <c r="J6" i="1"/>
  <c r="M6" i="1" s="1"/>
  <c r="O6" i="1" l="1"/>
  <c r="P6" i="1" s="1"/>
  <c r="O7" i="1"/>
  <c r="P7" i="1" s="1"/>
  <c r="M9" i="1"/>
  <c r="O8" i="1"/>
  <c r="P8" i="1" s="1"/>
  <c r="O9" i="1" l="1"/>
  <c r="P9" i="1" s="1"/>
</calcChain>
</file>

<file path=xl/sharedStrings.xml><?xml version="1.0" encoding="utf-8"?>
<sst xmlns="http://schemas.openxmlformats.org/spreadsheetml/2006/main" count="55" uniqueCount="39">
  <si>
    <t>Расчет рисков</t>
  </si>
  <si>
    <t>Расчет пошлины</t>
  </si>
  <si>
    <t>Разрешающие документы</t>
  </si>
  <si>
    <t>Фотография</t>
  </si>
  <si>
    <t>Наименование</t>
  </si>
  <si>
    <t>Материалы в %</t>
  </si>
  <si>
    <t>Пол</t>
  </si>
  <si>
    <t>Возраст</t>
  </si>
  <si>
    <t>Страна</t>
  </si>
  <si>
    <t>Вес, кг.</t>
  </si>
  <si>
    <t>Риск</t>
  </si>
  <si>
    <t>Стоимость по риску *вес.</t>
  </si>
  <si>
    <t>Адволорная ставка</t>
  </si>
  <si>
    <t>Специфическая ставка евро/кг(шт.)</t>
  </si>
  <si>
    <t>без НДС</t>
  </si>
  <si>
    <t xml:space="preserve"> с фикс. ставкой без НДС, $</t>
  </si>
  <si>
    <t>НДС</t>
  </si>
  <si>
    <t>Размер пошлины</t>
  </si>
  <si>
    <t>Список разрешающих документов</t>
  </si>
  <si>
    <t>Футболка</t>
  </si>
  <si>
    <t>88% полиэстер 12% спандекс</t>
  </si>
  <si>
    <t>Женские</t>
  </si>
  <si>
    <t>Китай</t>
  </si>
  <si>
    <t>80% полиэстер 20% спандекс</t>
  </si>
  <si>
    <t>18+</t>
  </si>
  <si>
    <t>Заполняется клиентом</t>
  </si>
  <si>
    <t>Заявка №</t>
  </si>
  <si>
    <t>от 01.07.2015</t>
  </si>
  <si>
    <t>Ответ</t>
  </si>
  <si>
    <t>Код ТНВЭД*</t>
  </si>
  <si>
    <t>Декларация ТРТС-1, протокол №2</t>
  </si>
  <si>
    <t>Декларация ТРТС-1, протокол №1</t>
  </si>
  <si>
    <t>Логистика • Таможенное оформление • Сертификация</t>
  </si>
  <si>
    <t>г. Владивосток, ул. Посадская, д.20, оф. 506</t>
  </si>
  <si>
    <t>www.logisticprof.com</t>
  </si>
  <si>
    <t>www.sertprim.ru</t>
  </si>
  <si>
    <t xml:space="preserve">Тел.: +7 (423) 276-53-83,
</t>
  </si>
  <si>
    <r>
      <rPr>
        <b/>
        <u/>
        <sz val="11"/>
        <color theme="10"/>
        <rFont val="Calibri"/>
        <family val="2"/>
        <charset val="204"/>
        <scheme val="minor"/>
      </rPr>
      <t xml:space="preserve">E-mail: </t>
    </r>
    <r>
      <rPr>
        <u/>
        <sz val="11"/>
        <color theme="10"/>
        <rFont val="Calibri"/>
        <family val="2"/>
        <charset val="204"/>
        <scheme val="minor"/>
      </rPr>
      <t>info@logisticprof.com</t>
    </r>
  </si>
  <si>
    <t>* Код ТНВЭД заполняет наш декларант. Фото товара и описание материалов - обязательно!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</si>
</sst>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C09]#,##0.0"/>
    <numFmt numFmtId="165" formatCode="[$€-1809]#,##0.00"/>
    <numFmt numFmtId="166" formatCode="_-[$$-409]* #,##0.0_ ;_-[$$-409]* \-#,##0.0\ ;_-[$$-409]* &quot;-&quot;?_ ;_-@_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16"/>
      <color theme="6" tint="-0.499984740745262"/>
      <name val="Cambria"/>
      <family val="1"/>
      <charset val="204"/>
      <scheme val="major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color theme="1" tint="4.9989318521683403E-2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theme="1" tint="4.9989318521683403E-2"/>
      <name val="Arial Narrow"/>
      <family val="2"/>
      <charset val="204"/>
    </font>
    <font>
      <sz val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1"/>
    <xf numFmtId="0" fontId="19" fillId="0" borderId="0" applyNumberFormat="0" applyFill="0" applyBorder="0" applyAlignment="0" applyProtection="0"/>
  </cellStyleXfs>
  <cellXfs count="77">
    <xf numFmtId="0" fontId="0" fillId="0" borderId="0" xfId="0"/>
    <xf numFmtId="0" fontId="4" fillId="3" borderId="3" xfId="2" applyFont="1" applyFill="1" applyBorder="1" applyAlignment="1"/>
    <xf numFmtId="0" fontId="3" fillId="0" borderId="0" xfId="1" applyFont="1" applyBorder="1" applyAlignment="1">
      <alignment horizontal="left" vertical="top" wrapText="1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3" fillId="4" borderId="5" xfId="1" applyFont="1" applyFill="1" applyBorder="1" applyAlignment="1">
      <alignment horizontal="left" vertical="top" wrapText="1"/>
    </xf>
    <xf numFmtId="0" fontId="3" fillId="4" borderId="6" xfId="1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0" fontId="9" fillId="4" borderId="13" xfId="0" applyNumberFormat="1" applyFont="1" applyFill="1" applyBorder="1" applyAlignment="1">
      <alignment horizontal="center" vertical="center"/>
    </xf>
    <xf numFmtId="165" fontId="9" fillId="4" borderId="13" xfId="0" applyNumberFormat="1" applyFont="1" applyFill="1" applyBorder="1" applyAlignment="1">
      <alignment horizontal="center" vertical="center"/>
    </xf>
    <xf numFmtId="2" fontId="9" fillId="4" borderId="13" xfId="0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top"/>
    </xf>
    <xf numFmtId="0" fontId="3" fillId="0" borderId="14" xfId="1" applyFont="1" applyBorder="1" applyAlignment="1">
      <alignment horizontal="left" vertical="top"/>
    </xf>
    <xf numFmtId="0" fontId="3" fillId="0" borderId="14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left" vertical="top" wrapText="1"/>
    </xf>
    <xf numFmtId="0" fontId="3" fillId="2" borderId="17" xfId="1" applyFont="1" applyFill="1" applyBorder="1" applyAlignment="1">
      <alignment horizontal="left" vertical="top" wrapText="1"/>
    </xf>
    <xf numFmtId="0" fontId="3" fillId="2" borderId="17" xfId="1" applyFont="1" applyFill="1" applyBorder="1" applyAlignment="1">
      <alignment horizontal="center" vertical="top" wrapText="1"/>
    </xf>
    <xf numFmtId="0" fontId="5" fillId="2" borderId="18" xfId="0" applyFont="1" applyFill="1" applyBorder="1"/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6" fontId="7" fillId="4" borderId="13" xfId="0" applyNumberFormat="1" applyFont="1" applyFill="1" applyBorder="1" applyAlignment="1">
      <alignment horizontal="center" vertical="center"/>
    </xf>
    <xf numFmtId="0" fontId="4" fillId="3" borderId="15" xfId="2" applyFont="1" applyFill="1" applyBorder="1" applyAlignment="1"/>
    <xf numFmtId="0" fontId="6" fillId="4" borderId="7" xfId="0" applyFont="1" applyFill="1" applyBorder="1" applyAlignment="1">
      <alignment horizontal="center"/>
    </xf>
    <xf numFmtId="0" fontId="3" fillId="5" borderId="13" xfId="1" applyFont="1" applyFill="1" applyBorder="1" applyAlignment="1">
      <alignment horizontal="left" vertical="center" wrapText="1"/>
    </xf>
    <xf numFmtId="0" fontId="3" fillId="5" borderId="14" xfId="1" applyFont="1" applyFill="1" applyBorder="1" applyAlignment="1">
      <alignment horizontal="left" vertical="center" wrapText="1"/>
    </xf>
    <xf numFmtId="0" fontId="3" fillId="6" borderId="14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8" fillId="4" borderId="21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10" fontId="9" fillId="4" borderId="22" xfId="0" applyNumberFormat="1" applyFont="1" applyFill="1" applyBorder="1" applyAlignment="1">
      <alignment horizontal="center" vertical="center"/>
    </xf>
    <xf numFmtId="165" fontId="9" fillId="4" borderId="22" xfId="0" applyNumberFormat="1" applyFont="1" applyFill="1" applyBorder="1" applyAlignment="1">
      <alignment horizontal="center" vertical="center"/>
    </xf>
    <xf numFmtId="2" fontId="9" fillId="4" borderId="22" xfId="0" applyNumberFormat="1" applyFont="1" applyFill="1" applyBorder="1" applyAlignment="1">
      <alignment horizontal="center" vertical="center"/>
    </xf>
    <xf numFmtId="166" fontId="7" fillId="4" borderId="22" xfId="0" applyNumberFormat="1" applyFont="1" applyFill="1" applyBorder="1" applyAlignment="1">
      <alignment horizontal="center" vertical="center"/>
    </xf>
    <xf numFmtId="164" fontId="8" fillId="4" borderId="24" xfId="0" applyNumberFormat="1" applyFont="1" applyFill="1" applyBorder="1" applyAlignment="1">
      <alignment horizontal="center" vertical="center"/>
    </xf>
    <xf numFmtId="164" fontId="8" fillId="4" borderId="11" xfId="0" applyNumberFormat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165" fontId="9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center" vertical="center"/>
    </xf>
    <xf numFmtId="166" fontId="7" fillId="4" borderId="12" xfId="0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left" vertical="top"/>
    </xf>
    <xf numFmtId="0" fontId="3" fillId="2" borderId="16" xfId="1" applyFont="1" applyFill="1" applyBorder="1" applyAlignment="1">
      <alignment horizontal="left" vertical="top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3" borderId="2" xfId="2" applyFont="1" applyFill="1" applyBorder="1" applyAlignment="1"/>
    <xf numFmtId="0" fontId="5" fillId="4" borderId="2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0" borderId="0" xfId="3"/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3" applyBorder="1" applyAlignment="1">
      <alignment vertical="center"/>
    </xf>
    <xf numFmtId="0" fontId="0" fillId="0" borderId="0" xfId="0" applyBorder="1" applyAlignment="1">
      <alignment vertical="center"/>
    </xf>
  </cellXfs>
  <cellStyles count="4">
    <cellStyle name="Excel Built-in Normal" xfId="1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5</xdr:row>
      <xdr:rowOff>53581</xdr:rowOff>
    </xdr:from>
    <xdr:to>
      <xdr:col>0</xdr:col>
      <xdr:colOff>404812</xdr:colOff>
      <xdr:row>6</xdr:row>
      <xdr:rowOff>125018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71437" y="958456"/>
          <a:ext cx="33337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6</xdr:row>
      <xdr:rowOff>47625</xdr:rowOff>
    </xdr:from>
    <xdr:to>
      <xdr:col>0</xdr:col>
      <xdr:colOff>416719</xdr:colOff>
      <xdr:row>7</xdr:row>
      <xdr:rowOff>83344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3344" y="1547813"/>
          <a:ext cx="33337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7</xdr:row>
      <xdr:rowOff>95250</xdr:rowOff>
    </xdr:from>
    <xdr:to>
      <xdr:col>0</xdr:col>
      <xdr:colOff>428625</xdr:colOff>
      <xdr:row>8</xdr:row>
      <xdr:rowOff>95249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95250" y="2190750"/>
          <a:ext cx="33337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83343</xdr:colOff>
      <xdr:row>8</xdr:row>
      <xdr:rowOff>23812</xdr:rowOff>
    </xdr:from>
    <xdr:to>
      <xdr:col>0</xdr:col>
      <xdr:colOff>416718</xdr:colOff>
      <xdr:row>8</xdr:row>
      <xdr:rowOff>523874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3343" y="2714625"/>
          <a:ext cx="33337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7102</xdr:colOff>
      <xdr:row>0</xdr:row>
      <xdr:rowOff>47625</xdr:rowOff>
    </xdr:from>
    <xdr:to>
      <xdr:col>2</xdr:col>
      <xdr:colOff>762001</xdr:colOff>
      <xdr:row>1</xdr:row>
      <xdr:rowOff>40941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2" y="47625"/>
          <a:ext cx="2243180" cy="374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logisticprof.com" TargetMode="External"/><Relationship Id="rId2" Type="http://schemas.openxmlformats.org/officeDocument/2006/relationships/hyperlink" Target="http://www.sertprim.ru/" TargetMode="External"/><Relationship Id="rId1" Type="http://schemas.openxmlformats.org/officeDocument/2006/relationships/hyperlink" Target="http://www.logisticprof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zoomScale="80" zoomScaleNormal="80" workbookViewId="0">
      <selection activeCell="J12" sqref="J12"/>
    </sheetView>
  </sheetViews>
  <sheetFormatPr defaultRowHeight="15" x14ac:dyDescent="0.25"/>
  <cols>
    <col min="1" max="1" width="12" customWidth="1"/>
    <col min="2" max="2" width="10.28515625" customWidth="1"/>
    <col min="3" max="3" width="18" customWidth="1"/>
    <col min="4" max="4" width="7.7109375" customWidth="1"/>
    <col min="6" max="6" width="8.28515625" customWidth="1"/>
    <col min="7" max="7" width="9.28515625" bestFit="1" customWidth="1"/>
    <col min="8" max="8" width="9.5703125" bestFit="1" customWidth="1"/>
    <col min="9" max="16" width="9.28515625" bestFit="1" customWidth="1"/>
    <col min="17" max="17" width="22.7109375" customWidth="1"/>
  </cols>
  <sheetData>
    <row r="1" spans="1:21" s="74" customFormat="1" ht="30" customHeight="1" x14ac:dyDescent="0.25">
      <c r="A1" s="72"/>
      <c r="B1" s="73"/>
      <c r="C1" s="73"/>
      <c r="D1" s="69" t="s">
        <v>32</v>
      </c>
      <c r="E1" s="73"/>
      <c r="F1" s="73"/>
      <c r="G1" s="73"/>
      <c r="H1" s="76"/>
      <c r="I1" s="73"/>
      <c r="J1" s="70" t="s">
        <v>36</v>
      </c>
      <c r="K1" s="73"/>
      <c r="L1" s="75"/>
      <c r="M1" s="76" t="s">
        <v>33</v>
      </c>
      <c r="N1" s="76"/>
      <c r="O1" s="73"/>
      <c r="P1" s="73"/>
      <c r="Q1" s="73"/>
      <c r="R1" s="73"/>
      <c r="S1" s="72"/>
      <c r="T1" s="72"/>
      <c r="U1" s="72"/>
    </row>
    <row r="2" spans="1:21" ht="25.5" customHeight="1" thickBot="1" x14ac:dyDescent="0.35">
      <c r="A2" s="63" t="s">
        <v>26</v>
      </c>
      <c r="B2" s="64">
        <v>128</v>
      </c>
      <c r="C2" s="63" t="s">
        <v>27</v>
      </c>
      <c r="D2" s="71" t="s">
        <v>34</v>
      </c>
      <c r="G2" s="71" t="s">
        <v>35</v>
      </c>
      <c r="J2" s="71" t="s">
        <v>37</v>
      </c>
    </row>
    <row r="3" spans="1:21" ht="18.75" thickBot="1" x14ac:dyDescent="0.3">
      <c r="A3" s="61" t="s">
        <v>25</v>
      </c>
      <c r="B3" s="29"/>
      <c r="C3" s="29"/>
      <c r="D3" s="29"/>
      <c r="E3" s="29"/>
      <c r="F3" s="30"/>
      <c r="G3" s="30"/>
      <c r="H3" s="31"/>
      <c r="I3" s="65" t="s">
        <v>28</v>
      </c>
      <c r="J3" s="1"/>
      <c r="K3" s="1"/>
      <c r="L3" s="1"/>
      <c r="M3" s="1"/>
      <c r="N3" s="1"/>
      <c r="O3" s="1"/>
      <c r="P3" s="1"/>
      <c r="Q3" s="38"/>
      <c r="R3" s="2"/>
      <c r="S3" s="2"/>
    </row>
    <row r="4" spans="1:21" ht="15.75" thickBot="1" x14ac:dyDescent="0.3">
      <c r="A4" s="62" t="s">
        <v>38</v>
      </c>
      <c r="B4" s="32"/>
      <c r="C4" s="32"/>
      <c r="D4" s="32"/>
      <c r="E4" s="32"/>
      <c r="F4" s="33"/>
      <c r="G4" s="33"/>
      <c r="H4" s="34"/>
      <c r="I4" s="3" t="s">
        <v>0</v>
      </c>
      <c r="J4" s="4"/>
      <c r="K4" s="5"/>
      <c r="L4" s="6"/>
      <c r="M4" s="7" t="s">
        <v>1</v>
      </c>
      <c r="N4" s="8"/>
      <c r="O4" s="8"/>
      <c r="P4" s="9"/>
      <c r="Q4" s="39" t="s">
        <v>2</v>
      </c>
      <c r="R4" s="2"/>
      <c r="S4" s="2"/>
    </row>
    <row r="5" spans="1:21" ht="39" thickBot="1" x14ac:dyDescent="0.3">
      <c r="A5" s="35" t="s">
        <v>3</v>
      </c>
      <c r="B5" s="36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1" t="s">
        <v>29</v>
      </c>
      <c r="I5" s="24" t="s">
        <v>10</v>
      </c>
      <c r="J5" s="25" t="s">
        <v>11</v>
      </c>
      <c r="K5" s="25" t="s">
        <v>12</v>
      </c>
      <c r="L5" s="25" t="s">
        <v>13</v>
      </c>
      <c r="M5" s="26" t="s">
        <v>14</v>
      </c>
      <c r="N5" s="26" t="s">
        <v>15</v>
      </c>
      <c r="O5" s="26" t="s">
        <v>16</v>
      </c>
      <c r="P5" s="27" t="s">
        <v>17</v>
      </c>
      <c r="Q5" s="28" t="s">
        <v>18</v>
      </c>
      <c r="R5" s="2"/>
      <c r="S5" s="2"/>
    </row>
    <row r="6" spans="1:21" ht="33.75" customHeight="1" x14ac:dyDescent="0.25">
      <c r="A6" s="12"/>
      <c r="B6" s="13" t="s">
        <v>19</v>
      </c>
      <c r="C6" s="40" t="s">
        <v>20</v>
      </c>
      <c r="D6" s="13" t="s">
        <v>21</v>
      </c>
      <c r="E6" s="14" t="s">
        <v>24</v>
      </c>
      <c r="F6" s="14" t="s">
        <v>22</v>
      </c>
      <c r="G6" s="43">
        <v>50</v>
      </c>
      <c r="H6" s="45">
        <v>6102309000</v>
      </c>
      <c r="I6" s="47">
        <v>22</v>
      </c>
      <c r="J6" s="48">
        <f>I6*G6</f>
        <v>1100</v>
      </c>
      <c r="K6" s="49">
        <v>0.1</v>
      </c>
      <c r="L6" s="50">
        <v>2.25</v>
      </c>
      <c r="M6" s="48">
        <f>IF(J6=0,H6*K6,J6*K6)</f>
        <v>110</v>
      </c>
      <c r="N6" s="51">
        <f>(L6*G6)*1.13</f>
        <v>127.12499999999999</v>
      </c>
      <c r="O6" s="51">
        <f>18%*(IF(J6=0,H6,J6)+IF(M6&gt;N6,M6,N6))</f>
        <v>220.88249999999999</v>
      </c>
      <c r="P6" s="52">
        <f>IF(M6&lt;N6,N6+O6,M6+O6)</f>
        <v>348.00749999999999</v>
      </c>
      <c r="Q6" s="66" t="s">
        <v>31</v>
      </c>
      <c r="R6" s="19"/>
      <c r="S6" s="19"/>
    </row>
    <row r="7" spans="1:21" ht="36.75" customHeight="1" x14ac:dyDescent="0.25">
      <c r="A7" s="20"/>
      <c r="B7" s="13" t="s">
        <v>19</v>
      </c>
      <c r="C7" s="41" t="s">
        <v>20</v>
      </c>
      <c r="D7" s="21" t="s">
        <v>21</v>
      </c>
      <c r="E7" s="14" t="s">
        <v>24</v>
      </c>
      <c r="F7" s="22" t="s">
        <v>22</v>
      </c>
      <c r="G7" s="44">
        <v>50</v>
      </c>
      <c r="H7" s="46">
        <v>6102309000</v>
      </c>
      <c r="I7" s="53">
        <v>22</v>
      </c>
      <c r="J7" s="23">
        <f>I7*G7</f>
        <v>1100</v>
      </c>
      <c r="K7" s="16">
        <v>0.1</v>
      </c>
      <c r="L7" s="17">
        <v>2.25</v>
      </c>
      <c r="M7" s="15">
        <f>J7*K7</f>
        <v>110</v>
      </c>
      <c r="N7" s="18">
        <f>(L7*G7)*1.13</f>
        <v>127.12499999999999</v>
      </c>
      <c r="O7" s="18">
        <f>18%*(IF(J7=0,H7,J7)+IF(M7&gt;N7,M7,N7))</f>
        <v>220.88249999999999</v>
      </c>
      <c r="P7" s="37">
        <f>IF(M7&lt;N7,N7+O7,M7+O7)</f>
        <v>348.00749999999999</v>
      </c>
      <c r="Q7" s="67" t="s">
        <v>31</v>
      </c>
      <c r="R7" s="19"/>
      <c r="S7" s="19"/>
    </row>
    <row r="8" spans="1:21" ht="39.75" customHeight="1" x14ac:dyDescent="0.25">
      <c r="A8" s="20"/>
      <c r="B8" s="13" t="s">
        <v>19</v>
      </c>
      <c r="C8" s="41" t="s">
        <v>20</v>
      </c>
      <c r="D8" s="21" t="s">
        <v>21</v>
      </c>
      <c r="E8" s="14" t="s">
        <v>24</v>
      </c>
      <c r="F8" s="22" t="s">
        <v>22</v>
      </c>
      <c r="G8" s="44">
        <v>50</v>
      </c>
      <c r="H8" s="46">
        <v>6102301000</v>
      </c>
      <c r="I8" s="53">
        <v>22</v>
      </c>
      <c r="J8" s="23">
        <f>I8*G8</f>
        <v>1100</v>
      </c>
      <c r="K8" s="16">
        <v>0.1</v>
      </c>
      <c r="L8" s="17">
        <v>2.25</v>
      </c>
      <c r="M8" s="15">
        <f>J8*K8</f>
        <v>110</v>
      </c>
      <c r="N8" s="18">
        <f>(L8*G8)*1.13</f>
        <v>127.12499999999999</v>
      </c>
      <c r="O8" s="18">
        <f>18%*(IF(J8=0,H8,J8)+IF(M8&gt;N8,M8,N8))</f>
        <v>220.88249999999999</v>
      </c>
      <c r="P8" s="37">
        <f>IF(M8&lt;N8,N8+O8,M8+O8)</f>
        <v>348.00749999999999</v>
      </c>
      <c r="Q8" s="67" t="s">
        <v>31</v>
      </c>
      <c r="R8" s="19"/>
      <c r="S8" s="19"/>
    </row>
    <row r="9" spans="1:21" ht="45" customHeight="1" thickBot="1" x14ac:dyDescent="0.3">
      <c r="A9" s="20"/>
      <c r="B9" s="13" t="s">
        <v>19</v>
      </c>
      <c r="C9" s="42" t="s">
        <v>23</v>
      </c>
      <c r="D9" s="21" t="s">
        <v>21</v>
      </c>
      <c r="E9" s="14" t="s">
        <v>24</v>
      </c>
      <c r="F9" s="22" t="s">
        <v>22</v>
      </c>
      <c r="G9" s="44">
        <v>50</v>
      </c>
      <c r="H9" s="46">
        <v>6101309000</v>
      </c>
      <c r="I9" s="54">
        <v>22</v>
      </c>
      <c r="J9" s="55">
        <f>I9*G9</f>
        <v>1100</v>
      </c>
      <c r="K9" s="56">
        <v>0.1</v>
      </c>
      <c r="L9" s="57">
        <v>2.25</v>
      </c>
      <c r="M9" s="58">
        <f>J9*K9</f>
        <v>110</v>
      </c>
      <c r="N9" s="59">
        <f>(L9*G9)*1.13</f>
        <v>127.12499999999999</v>
      </c>
      <c r="O9" s="59">
        <f>18%*(IF(J9=0,H9,J9)+IF(M9&gt;N9,M9,N9))</f>
        <v>220.88249999999999</v>
      </c>
      <c r="P9" s="60">
        <f>IF(M9&lt;N9,N9+O9,M9+O9)</f>
        <v>348.00749999999999</v>
      </c>
      <c r="Q9" s="68" t="s">
        <v>30</v>
      </c>
      <c r="R9" s="19"/>
      <c r="S9" s="19"/>
    </row>
  </sheetData>
  <hyperlinks>
    <hyperlink ref="D2" r:id="rId1"/>
    <hyperlink ref="G2" r:id="rId2"/>
    <hyperlink ref="J2" r:id="rId3" display="info@logisticprof.com"/>
  </hyperlinks>
  <pageMargins left="0.7" right="0.7" top="0.75" bottom="0.75" header="0.3" footer="0.3"/>
  <pageSetup paperSize="9" scale="74" fitToHeight="0" orientation="landscape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2015-07-21T12:51:55Z</cp:lastPrinted>
  <dcterms:created xsi:type="dcterms:W3CDTF">2015-07-21T12:49:01Z</dcterms:created>
  <dcterms:modified xsi:type="dcterms:W3CDTF">2015-07-26T06:13:54Z</dcterms:modified>
</cp:coreProperties>
</file>